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TERRY TIGH</author>
    <author>HP Authorized Customer</author>
  </authors>
  <commentList>
    <comment ref="G1" authorId="0">
      <text>
        <r>
          <rPr>
            <sz val="8"/>
            <rFont val="Tahoma"/>
            <family val="0"/>
          </rPr>
          <t xml:space="preserve">Insert Current Stock Price </t>
        </r>
      </text>
    </comment>
    <comment ref="G4" authorId="0">
      <text>
        <r>
          <rPr>
            <sz val="8"/>
            <rFont val="Tahoma"/>
            <family val="0"/>
          </rPr>
          <t xml:space="preserve">Insert # of Contracts
</t>
        </r>
      </text>
    </comment>
    <comment ref="C1" authorId="0">
      <text>
        <r>
          <rPr>
            <sz val="8"/>
            <rFont val="Tahoma"/>
            <family val="2"/>
          </rPr>
          <t>Insert Stock Symbol</t>
        </r>
      </text>
    </comment>
    <comment ref="A7" authorId="0">
      <text>
        <r>
          <rPr>
            <sz val="8"/>
            <rFont val="Tahoma"/>
            <family val="2"/>
          </rPr>
          <t>Enter Strike Month</t>
        </r>
      </text>
    </comment>
    <comment ref="A11" authorId="0">
      <text>
        <r>
          <rPr>
            <sz val="8"/>
            <rFont val="Tahoma"/>
            <family val="2"/>
          </rPr>
          <t>Enter Strike Month</t>
        </r>
      </text>
    </comment>
    <comment ref="A15" authorId="0">
      <text>
        <r>
          <rPr>
            <sz val="8"/>
            <rFont val="Tahoma"/>
            <family val="2"/>
          </rPr>
          <t>Enter Strike Month</t>
        </r>
      </text>
    </comment>
    <comment ref="A19" authorId="0">
      <text>
        <r>
          <rPr>
            <sz val="8"/>
            <rFont val="Tahoma"/>
            <family val="2"/>
          </rPr>
          <t>Enter Strike Month</t>
        </r>
      </text>
    </comment>
    <comment ref="B7" authorId="0">
      <text>
        <r>
          <rPr>
            <sz val="8"/>
            <rFont val="Tahoma"/>
            <family val="2"/>
          </rPr>
          <t>Insert Strike Price</t>
        </r>
      </text>
    </comment>
    <comment ref="G2" authorId="0">
      <text>
        <r>
          <rPr>
            <sz val="8"/>
            <rFont val="Tahoma"/>
            <family val="2"/>
          </rPr>
          <t>Insert Projected Target Price from my Research</t>
        </r>
      </text>
    </comment>
    <comment ref="G3" authorId="0">
      <text>
        <r>
          <rPr>
            <sz val="8"/>
            <rFont val="Tahoma"/>
            <family val="2"/>
          </rPr>
          <t xml:space="preserve">Insert Date When Stock is anticipated to "Do It" or reach the Target Price, </t>
        </r>
        <r>
          <rPr>
            <b/>
            <sz val="8"/>
            <color indexed="10"/>
            <rFont val="Tahoma"/>
            <family val="2"/>
          </rPr>
          <t>Then pick Expiration Month 60 days further out for a little insurance</t>
        </r>
      </text>
    </comment>
    <comment ref="C4" authorId="0">
      <text>
        <r>
          <rPr>
            <sz val="8"/>
            <rFont val="Tahoma"/>
            <family val="2"/>
          </rPr>
          <t xml:space="preserve">Input -            </t>
        </r>
        <r>
          <rPr>
            <b/>
            <sz val="8"/>
            <rFont val="Tahoma"/>
            <family val="2"/>
          </rPr>
          <t>LOW</t>
        </r>
        <r>
          <rPr>
            <sz val="8"/>
            <rFont val="Tahoma"/>
            <family val="2"/>
          </rPr>
          <t xml:space="preserve"> if &lt; 36, </t>
        </r>
        <r>
          <rPr>
            <b/>
            <sz val="8"/>
            <rFont val="Tahoma"/>
            <family val="2"/>
          </rPr>
          <t>MED</t>
        </r>
        <r>
          <rPr>
            <sz val="8"/>
            <rFont val="Tahoma"/>
            <family val="2"/>
          </rPr>
          <t xml:space="preserve">ium if &lt; 55, or </t>
        </r>
        <r>
          <rPr>
            <b/>
            <sz val="8"/>
            <rFont val="Tahoma"/>
            <family val="2"/>
          </rPr>
          <t>HIGH</t>
        </r>
        <r>
          <rPr>
            <sz val="8"/>
            <rFont val="Tahoma"/>
            <family val="2"/>
          </rPr>
          <t xml:space="preserve"> if &gt; 55</t>
        </r>
      </text>
    </comment>
    <comment ref="C3" authorId="0">
      <text>
        <r>
          <rPr>
            <sz val="8"/>
            <rFont val="Tahoma"/>
            <family val="2"/>
          </rPr>
          <t>Insert Date of next  Earnings Release</t>
        </r>
      </text>
    </comment>
    <comment ref="J6" authorId="0">
      <text>
        <r>
          <rPr>
            <sz val="8"/>
            <rFont val="Tahoma"/>
            <family val="2"/>
          </rPr>
          <t>Insert Alternative Stock Increase or Decrease to see new Total Value and % Gain</t>
        </r>
      </text>
    </comment>
    <comment ref="L6" authorId="0">
      <text>
        <r>
          <rPr>
            <sz val="8"/>
            <rFont val="Tahoma"/>
            <family val="2"/>
          </rPr>
          <t>Insert Alternative Stock Increase or Decrease to see new Total Value and % Gain</t>
        </r>
      </text>
    </comment>
    <comment ref="C7" authorId="0">
      <text>
        <r>
          <rPr>
            <sz val="8"/>
            <rFont val="Tahoma"/>
            <family val="2"/>
          </rPr>
          <t>Insert Ask Price from the Options Screen</t>
        </r>
      </text>
    </comment>
    <comment ref="B8" authorId="0">
      <text>
        <r>
          <rPr>
            <sz val="8"/>
            <rFont val="Tahoma"/>
            <family val="2"/>
          </rPr>
          <t>Insert Strike Price</t>
        </r>
      </text>
    </comment>
    <comment ref="B9" authorId="0">
      <text>
        <r>
          <rPr>
            <sz val="8"/>
            <rFont val="Tahoma"/>
            <family val="2"/>
          </rPr>
          <t>Insert Strike Price</t>
        </r>
      </text>
    </comment>
    <comment ref="B10" authorId="0">
      <text>
        <r>
          <rPr>
            <sz val="8"/>
            <rFont val="Tahoma"/>
            <family val="2"/>
          </rPr>
          <t>Insert Strike Price</t>
        </r>
      </text>
    </comment>
    <comment ref="B2" authorId="0">
      <text>
        <r>
          <rPr>
            <sz val="8"/>
            <rFont val="Tahoma"/>
            <family val="2"/>
          </rPr>
          <t>Insert Company Name</t>
        </r>
      </text>
    </comment>
    <comment ref="F7" authorId="0">
      <text>
        <r>
          <rPr>
            <sz val="8"/>
            <rFont val="Tahoma"/>
            <family val="2"/>
          </rPr>
          <t>Insert Delta from the Option Greeks Screen Remember to enter negative numbers for "PUTS"</t>
        </r>
      </text>
    </comment>
    <comment ref="G7" authorId="0">
      <text>
        <r>
          <rPr>
            <sz val="8"/>
            <rFont val="Tahoma"/>
            <family val="2"/>
          </rPr>
          <t>Insert Gamma from the Option Greeks Screen Remember to enter negative numbers for "PUTS"</t>
        </r>
      </text>
    </comment>
    <comment ref="D1" authorId="1">
      <text>
        <r>
          <rPr>
            <sz val="8"/>
            <rFont val="Tahoma"/>
            <family val="0"/>
          </rPr>
          <t xml:space="preserve">Click Here to Clear Data for New Study Entry
</t>
        </r>
      </text>
    </comment>
    <comment ref="D4" authorId="1">
      <text>
        <r>
          <rPr>
            <sz val="8"/>
            <rFont val="Tahoma"/>
            <family val="0"/>
          </rPr>
          <t xml:space="preserve">Insert "CALL" or "PUT"
</t>
        </r>
      </text>
    </comment>
    <comment ref="L1" authorId="0">
      <text>
        <r>
          <rPr>
            <sz val="8"/>
            <rFont val="Tahoma"/>
            <family val="2"/>
          </rPr>
          <t>Insert Weekday  and Date</t>
        </r>
      </text>
    </comment>
    <comment ref="M27" authorId="0">
      <text>
        <r>
          <rPr>
            <b/>
            <sz val="8"/>
            <rFont val="Tahoma"/>
            <family val="0"/>
          </rPr>
          <t>Enter Contract Price</t>
        </r>
      </text>
    </comment>
    <comment ref="L27" authorId="0">
      <text>
        <r>
          <rPr>
            <b/>
            <sz val="8"/>
            <rFont val="Tahoma"/>
            <family val="0"/>
          </rPr>
          <t>Enter the Percent you are willing to Risk. This is typically 3% below / above the current Support / Resistance. This is a Mental Stop.</t>
        </r>
      </text>
    </comment>
    <comment ref="L26" authorId="0">
      <text>
        <r>
          <rPr>
            <b/>
            <sz val="8"/>
            <rFont val="Tahoma"/>
            <family val="0"/>
          </rPr>
          <t>Enter the Percent of your Portfolio Account you are willing to Risk</t>
        </r>
      </text>
    </comment>
    <comment ref="L25" authorId="0">
      <text>
        <r>
          <rPr>
            <b/>
            <sz val="8"/>
            <rFont val="Tahoma"/>
            <family val="0"/>
          </rPr>
          <t>Enter Portfolio Value</t>
        </r>
      </text>
    </comment>
    <comment ref="I3" authorId="0">
      <text>
        <r>
          <rPr>
            <sz val="8"/>
            <rFont val="Tahoma"/>
            <family val="2"/>
          </rPr>
          <t>Input Option Symbol Purchased</t>
        </r>
      </text>
    </comment>
    <comment ref="N7" authorId="0">
      <text>
        <r>
          <rPr>
            <sz val="8"/>
            <rFont val="Tahoma"/>
            <family val="2"/>
          </rPr>
          <t xml:space="preserve">Mark Row     with 
</t>
        </r>
        <r>
          <rPr>
            <b/>
            <sz val="8"/>
            <rFont val="Tahoma"/>
            <family val="2"/>
          </rPr>
          <t>"&lt;---&lt;---"</t>
        </r>
        <r>
          <rPr>
            <sz val="8"/>
            <rFont val="Tahoma"/>
            <family val="2"/>
          </rPr>
          <t xml:space="preserve"> to show Purchase</t>
        </r>
      </text>
    </comment>
    <comment ref="M3" authorId="0">
      <text>
        <r>
          <rPr>
            <sz val="8"/>
            <rFont val="Tahoma"/>
            <family val="2"/>
          </rPr>
          <t>Set  "PUT"  Stop Loss at this Price</t>
        </r>
        <r>
          <rPr>
            <b/>
            <sz val="8"/>
            <rFont val="Tahoma"/>
            <family val="0"/>
          </rPr>
          <t xml:space="preserve"> </t>
        </r>
      </text>
    </comment>
    <comment ref="M2" authorId="0">
      <text>
        <r>
          <rPr>
            <sz val="8"/>
            <rFont val="Tahoma"/>
            <family val="2"/>
          </rPr>
          <t>Set  "CALL"  Stop Loss at this Price</t>
        </r>
      </text>
    </comment>
    <comment ref="C31" authorId="0">
      <text>
        <r>
          <rPr>
            <b/>
            <sz val="8"/>
            <rFont val="Tahoma"/>
            <family val="0"/>
          </rPr>
          <t>This shows you what Delta to look for when selecting the option based on your Time Stop.</t>
        </r>
      </text>
    </comment>
    <comment ref="H31" authorId="0">
      <text>
        <r>
          <rPr>
            <sz val="8"/>
            <rFont val="Tahoma"/>
            <family val="2"/>
          </rPr>
          <t>This shows the acceptable spread between the Bid &amp; the Ask price on the option.  Anything greater should be carefully considered.</t>
        </r>
      </text>
    </comment>
  </commentList>
</comments>
</file>

<file path=xl/sharedStrings.xml><?xml version="1.0" encoding="utf-8"?>
<sst xmlns="http://schemas.openxmlformats.org/spreadsheetml/2006/main" count="89" uniqueCount="80">
  <si>
    <t>Delta</t>
  </si>
  <si>
    <t>Gamma</t>
  </si>
  <si>
    <t>Month</t>
  </si>
  <si>
    <t>Stock Price - - - - - - -</t>
  </si>
  <si>
    <t>Stock Symbol - - - - -</t>
  </si>
  <si>
    <t>Strike</t>
  </si>
  <si>
    <t>Price</t>
  </si>
  <si>
    <t>Intrinsic</t>
  </si>
  <si>
    <t>Value</t>
  </si>
  <si>
    <t>Ask</t>
  </si>
  <si>
    <t>Next Earnings Date -</t>
  </si>
  <si>
    <t># of Contracts - - - - -</t>
  </si>
  <si>
    <t>Total</t>
  </si>
  <si>
    <t>Investment</t>
  </si>
  <si>
    <t>Target Price</t>
  </si>
  <si>
    <t>Increase %</t>
  </si>
  <si>
    <t>Total Value</t>
  </si>
  <si>
    <t>Tot Value w</t>
  </si>
  <si>
    <t>% Gain on</t>
  </si>
  <si>
    <t>Anticpate Target Date -</t>
  </si>
  <si>
    <t>Option Calculator</t>
  </si>
  <si>
    <t>3.  Fill in the Strike Prices</t>
  </si>
  <si>
    <t>4.  Fill in the Ask Price from the Option Screen</t>
  </si>
  <si>
    <t>5.  Fill in the Delta and Gamma from the Option Greeks Screen</t>
  </si>
  <si>
    <t xml:space="preserve">Implied Volatility - - - </t>
  </si>
  <si>
    <t>Co Name -</t>
  </si>
  <si>
    <t>Play Type</t>
  </si>
  <si>
    <t>CLEAR</t>
  </si>
  <si>
    <t>Expiration</t>
  </si>
  <si>
    <r>
      <t>Stock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Target Price</t>
    </r>
    <r>
      <rPr>
        <sz val="9"/>
        <rFont val="Arial"/>
        <family val="2"/>
      </rPr>
      <t xml:space="preserve"> - - -</t>
    </r>
  </si>
  <si>
    <t>Stock Chg of</t>
  </si>
  <si>
    <t>"Finding the Best Return"</t>
  </si>
  <si>
    <t>6.  Fill in an "Alternative" Expected Gain / Change in the Stock Price</t>
  </si>
  <si>
    <t>$ of Portfolio at Risk</t>
  </si>
  <si>
    <t>Trade Risk per Contract</t>
  </si>
  <si>
    <t># of Contracts to Buy per the Risk</t>
  </si>
  <si>
    <t>Portfolio Account Size</t>
  </si>
  <si>
    <t>CALL</t>
  </si>
  <si>
    <t>MGM</t>
  </si>
  <si>
    <t>MGM Mirage</t>
  </si>
  <si>
    <t>HIGH</t>
  </si>
  <si>
    <t>.MGMIB</t>
  </si>
  <si>
    <t>N/A</t>
  </si>
  <si>
    <t xml:space="preserve">I have until the 3rd Friday of Sept 2009 for this position to make money (hopefully) OR lose it.  If the stock goes up, I will sell it for a profit.  I put in a "Good Til Cancelled" order to sell when the stock gets to $10.50.  I also put in a "Stop Loss" order if it goes down to $6.85. 
As the time gets closer to the Sept date, the value of the option erodes, So the sooner it goes up, the better I do.  I project within the next month, the stock will gather steam.  MGM has just completed a restructuring of its senior notes ($1.5 billion), so I believe the stock will get back to trading more positively.  The next earnings report will be out later in August, so just need a lot of people to go vacation and loose a lot gambling at MGM's nice resorts.
</t>
  </si>
  <si>
    <t xml:space="preserve">Contract Price </t>
  </si>
  <si>
    <t>Input Stop Loss %</t>
  </si>
  <si>
    <t>Input % of Portfolio at Risk</t>
  </si>
  <si>
    <t>&lt;--- &lt;---</t>
  </si>
  <si>
    <t>Mark</t>
  </si>
  <si>
    <t>Purchase</t>
  </si>
  <si>
    <t>Input Trade Explanation:</t>
  </si>
  <si>
    <t>MANAGEMENT GUIDE</t>
  </si>
  <si>
    <t>TRADING RULES                                                                                                                             MONEY</t>
  </si>
  <si>
    <r>
      <t>CALL</t>
    </r>
    <r>
      <rPr>
        <sz val="5"/>
        <color indexed="10"/>
        <rFont val="Arial"/>
        <family val="2"/>
      </rPr>
      <t xml:space="preserve"> </t>
    </r>
    <r>
      <rPr>
        <sz val="6"/>
        <color indexed="10"/>
        <rFont val="Arial"/>
        <family val="2"/>
      </rPr>
      <t>Stop</t>
    </r>
    <r>
      <rPr>
        <sz val="5"/>
        <color indexed="10"/>
        <rFont val="Arial"/>
        <family val="2"/>
      </rPr>
      <t xml:space="preserve"> Loss</t>
    </r>
  </si>
  <si>
    <r>
      <t>PUT</t>
    </r>
    <r>
      <rPr>
        <sz val="5"/>
        <color indexed="10"/>
        <rFont val="Arial"/>
        <family val="2"/>
      </rPr>
      <t xml:space="preserve"> </t>
    </r>
    <r>
      <rPr>
        <sz val="6"/>
        <color indexed="10"/>
        <rFont val="Arial"/>
        <family val="2"/>
      </rPr>
      <t>Stop</t>
    </r>
    <r>
      <rPr>
        <sz val="5"/>
        <color indexed="10"/>
        <rFont val="Arial"/>
        <family val="2"/>
      </rPr>
      <t xml:space="preserve"> Loss</t>
    </r>
  </si>
  <si>
    <r>
      <t xml:space="preserve">7.  Don't forget to buy with a </t>
    </r>
    <r>
      <rPr>
        <b/>
        <sz val="10"/>
        <color indexed="53"/>
        <rFont val="Arial"/>
        <family val="2"/>
      </rPr>
      <t>Stop Loss</t>
    </r>
    <r>
      <rPr>
        <sz val="10"/>
        <color indexed="12"/>
        <rFont val="Arial"/>
        <family val="2"/>
      </rPr>
      <t xml:space="preserve"> to Protect &amp; Preserve your Capital!</t>
    </r>
  </si>
  <si>
    <t>1.  Choose a Stock and 4 Strike Months &amp; Prices to find the Best Rate of Return</t>
  </si>
  <si>
    <r>
      <t xml:space="preserve">2.  Do your Research </t>
    </r>
    <r>
      <rPr>
        <b/>
        <sz val="10"/>
        <color indexed="12"/>
        <rFont val="Arial"/>
        <family val="2"/>
      </rPr>
      <t xml:space="preserve">. . . Be Patient . . . </t>
    </r>
    <r>
      <rPr>
        <b/>
        <sz val="10"/>
        <color indexed="10"/>
        <rFont val="Arial"/>
        <family val="2"/>
      </rPr>
      <t xml:space="preserve">Don't Force it </t>
    </r>
    <r>
      <rPr>
        <b/>
        <sz val="10"/>
        <color indexed="12"/>
        <rFont val="Arial"/>
        <family val="2"/>
      </rPr>
      <t>!</t>
    </r>
  </si>
  <si>
    <t>STUDY DATE</t>
  </si>
  <si>
    <t>Thur 5/14/2009</t>
  </si>
  <si>
    <t>If your Time Stop is:</t>
  </si>
  <si>
    <t xml:space="preserve">  Bid / Ask Spread</t>
  </si>
  <si>
    <t xml:space="preserve"> If Option Price is:</t>
  </si>
  <si>
    <t>6 Weeks or Less:</t>
  </si>
  <si>
    <r>
      <t xml:space="preserve"> </t>
    </r>
    <r>
      <rPr>
        <sz val="10"/>
        <rFont val="Arial"/>
        <family val="2"/>
      </rPr>
      <t>&lt; .80</t>
    </r>
  </si>
  <si>
    <t>6 Weeks to 3 Months:</t>
  </si>
  <si>
    <t xml:space="preserve"> &lt; .60</t>
  </si>
  <si>
    <t>3 Months to 6 Months:</t>
  </si>
  <si>
    <t xml:space="preserve"> &lt; .50</t>
  </si>
  <si>
    <t>6 Months to 1 Year:</t>
  </si>
  <si>
    <t xml:space="preserve">Less Than $2      </t>
  </si>
  <si>
    <t xml:space="preserve">     Between $2 - $5    </t>
  </si>
  <si>
    <r>
      <t xml:space="preserve">   Between $2 - $10</t>
    </r>
    <r>
      <rPr>
        <b/>
        <sz val="10"/>
        <rFont val="Arial"/>
        <family val="2"/>
      </rPr>
      <t xml:space="preserve">    </t>
    </r>
  </si>
  <si>
    <t xml:space="preserve">  Between $10 - $20 </t>
  </si>
  <si>
    <t xml:space="preserve">         Over $20</t>
  </si>
  <si>
    <t xml:space="preserve"> &lt; .40</t>
  </si>
  <si>
    <t>Initial Investement</t>
  </si>
  <si>
    <t>Targeted Cash Out</t>
  </si>
  <si>
    <t>Potential Profit</t>
  </si>
  <si>
    <t>Return on Risk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</si>
</sst>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F800]dddd\,\ mmmm\ dd\,\ yyyy"/>
    <numFmt numFmtId="167" formatCode="&quot;$&quot;#,##0.000"/>
    <numFmt numFmtId="168" formatCode="0.000"/>
    <numFmt numFmtId="169" formatCode="&quot;$&quot;#,##0"/>
    <numFmt numFmtId="170" formatCode="m/d/yy;@"/>
    <numFmt numFmtId="171" formatCode="[$-409]h:mm:ss\ AM/PM"/>
    <numFmt numFmtId="172" formatCode="00000"/>
  </numFmts>
  <fonts count="3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8"/>
      <name val="Tahoma"/>
      <family val="0"/>
    </font>
    <font>
      <sz val="10"/>
      <color indexed="12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61"/>
      <name val="Arial"/>
      <family val="2"/>
    </font>
    <font>
      <sz val="10"/>
      <color indexed="61"/>
      <name val="Arial"/>
      <family val="0"/>
    </font>
    <font>
      <sz val="10"/>
      <color indexed="62"/>
      <name val="Arial"/>
      <family val="0"/>
    </font>
    <font>
      <sz val="8"/>
      <color indexed="62"/>
      <name val="Arial"/>
      <family val="0"/>
    </font>
    <font>
      <b/>
      <i/>
      <sz val="12"/>
      <color indexed="21"/>
      <name val="Arial"/>
      <family val="0"/>
    </font>
    <font>
      <b/>
      <i/>
      <sz val="13"/>
      <color indexed="21"/>
      <name val="Arial"/>
      <family val="2"/>
    </font>
    <font>
      <i/>
      <sz val="10"/>
      <color indexed="21"/>
      <name val="Arial"/>
      <family val="0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8"/>
      <name val="Tahoma"/>
      <family val="0"/>
    </font>
    <font>
      <sz val="7"/>
      <color indexed="61"/>
      <name val="Arial"/>
      <family val="2"/>
    </font>
    <font>
      <sz val="7"/>
      <color indexed="62"/>
      <name val="Arial"/>
      <family val="0"/>
    </font>
    <font>
      <sz val="10"/>
      <color indexed="8"/>
      <name val="Arial"/>
      <family val="2"/>
    </font>
    <font>
      <sz val="7"/>
      <name val="Arial"/>
      <family val="2"/>
    </font>
    <font>
      <sz val="6"/>
      <color indexed="10"/>
      <name val="Arial"/>
      <family val="2"/>
    </font>
    <font>
      <b/>
      <sz val="9"/>
      <color indexed="10"/>
      <name val="Arial"/>
      <family val="0"/>
    </font>
    <font>
      <b/>
      <sz val="10"/>
      <color indexed="53"/>
      <name val="Arial"/>
      <family val="2"/>
    </font>
    <font>
      <b/>
      <sz val="6"/>
      <color indexed="10"/>
      <name val="Arial"/>
      <family val="2"/>
    </font>
    <font>
      <sz val="5"/>
      <color indexed="10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b/>
      <sz val="8"/>
      <color indexed="10"/>
      <name val="Tahoma"/>
      <family val="2"/>
    </font>
    <font>
      <b/>
      <sz val="11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DashDot"/>
      <top style="mediumDashDot"/>
      <bottom>
        <color indexed="63"/>
      </bottom>
    </border>
    <border>
      <left style="thin"/>
      <right style="mediumDashDot"/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"/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 applyNumberFormat="0" applyProtection="0">
      <alignment horizont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 applyProtection="1">
      <alignment horizontal="center"/>
      <protection hidden="1"/>
    </xf>
    <xf numFmtId="164" fontId="0" fillId="3" borderId="0" xfId="0" applyNumberFormat="1" applyFill="1" applyBorder="1" applyAlignment="1" applyProtection="1">
      <alignment horizontal="center"/>
      <protection locked="0"/>
    </xf>
    <xf numFmtId="168" fontId="0" fillId="3" borderId="0" xfId="0" applyNumberFormat="1" applyFill="1" applyBorder="1" applyAlignment="1" applyProtection="1">
      <alignment horizontal="center"/>
      <protection locked="0"/>
    </xf>
    <xf numFmtId="168" fontId="0" fillId="3" borderId="1" xfId="0" applyNumberFormat="1" applyFill="1" applyBorder="1" applyAlignment="1" applyProtection="1">
      <alignment horizontal="center"/>
      <protection locked="0"/>
    </xf>
    <xf numFmtId="169" fontId="0" fillId="2" borderId="1" xfId="0" applyNumberFormat="1" applyFill="1" applyBorder="1" applyAlignment="1" applyProtection="1">
      <alignment horizontal="center"/>
      <protection hidden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>
      <alignment horizontal="center"/>
    </xf>
    <xf numFmtId="0" fontId="0" fillId="4" borderId="4" xfId="0" applyNumberFormat="1" applyFont="1" applyFill="1" applyBorder="1" applyAlignment="1">
      <alignment horizontal="center"/>
    </xf>
    <xf numFmtId="168" fontId="0" fillId="3" borderId="7" xfId="0" applyNumberFormat="1" applyFill="1" applyBorder="1" applyAlignment="1" applyProtection="1">
      <alignment horizontal="center"/>
      <protection locked="0"/>
    </xf>
    <xf numFmtId="168" fontId="0" fillId="3" borderId="9" xfId="0" applyNumberFormat="1" applyFill="1" applyBorder="1" applyAlignment="1" applyProtection="1">
      <alignment horizontal="center"/>
      <protection locked="0"/>
    </xf>
    <xf numFmtId="168" fontId="0" fillId="3" borderId="2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164" fontId="0" fillId="3" borderId="0" xfId="0" applyNumberFormat="1" applyFill="1" applyBorder="1" applyAlignment="1" applyProtection="1">
      <alignment horizontal="center"/>
      <protection/>
    </xf>
    <xf numFmtId="164" fontId="0" fillId="3" borderId="7" xfId="0" applyNumberFormat="1" applyFill="1" applyBorder="1" applyAlignment="1" applyProtection="1">
      <alignment horizontal="center"/>
      <protection/>
    </xf>
    <xf numFmtId="164" fontId="0" fillId="5" borderId="10" xfId="0" applyNumberFormat="1" applyFill="1" applyBorder="1" applyAlignment="1" applyProtection="1">
      <alignment horizontal="center"/>
      <protection locked="0"/>
    </xf>
    <xf numFmtId="170" fontId="0" fillId="5" borderId="10" xfId="0" applyNumberFormat="1" applyFill="1" applyBorder="1" applyAlignment="1" applyProtection="1">
      <alignment horizontal="center"/>
      <protection locked="0"/>
    </xf>
    <xf numFmtId="166" fontId="0" fillId="6" borderId="11" xfId="0" applyNumberFormat="1" applyFill="1" applyBorder="1" applyAlignment="1">
      <alignment horizontal="center"/>
    </xf>
    <xf numFmtId="0" fontId="0" fillId="7" borderId="10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1" fillId="4" borderId="14" xfId="0" applyFont="1" applyFill="1" applyBorder="1" applyAlignment="1" applyProtection="1">
      <alignment horizontal="center"/>
      <protection hidden="1"/>
    </xf>
    <xf numFmtId="0" fontId="0" fillId="2" borderId="1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0" fontId="13" fillId="8" borderId="17" xfId="0" applyNumberFormat="1" applyFont="1" applyFill="1" applyBorder="1" applyAlignment="1" applyProtection="1">
      <alignment horizontal="center"/>
      <protection hidden="1"/>
    </xf>
    <xf numFmtId="10" fontId="13" fillId="8" borderId="1" xfId="0" applyNumberFormat="1" applyFont="1" applyFill="1" applyBorder="1" applyAlignment="1" applyProtection="1">
      <alignment horizontal="center"/>
      <protection hidden="1"/>
    </xf>
    <xf numFmtId="10" fontId="13" fillId="8" borderId="2" xfId="0" applyNumberFormat="1" applyFont="1" applyFill="1" applyBorder="1" applyAlignment="1" applyProtection="1">
      <alignment horizontal="center"/>
      <protection hidden="1"/>
    </xf>
    <xf numFmtId="10" fontId="13" fillId="8" borderId="0" xfId="0" applyNumberFormat="1" applyFont="1" applyFill="1" applyBorder="1" applyAlignment="1" applyProtection="1">
      <alignment horizontal="center"/>
      <protection hidden="1"/>
    </xf>
    <xf numFmtId="10" fontId="13" fillId="7" borderId="2" xfId="0" applyNumberFormat="1" applyFont="1" applyFill="1" applyBorder="1" applyAlignment="1" applyProtection="1">
      <alignment horizontal="center"/>
      <protection hidden="1"/>
    </xf>
    <xf numFmtId="10" fontId="13" fillId="7" borderId="1" xfId="0" applyNumberFormat="1" applyFont="1" applyFill="1" applyBorder="1" applyAlignment="1" applyProtection="1">
      <alignment horizontal="center"/>
      <protection hidden="1"/>
    </xf>
    <xf numFmtId="169" fontId="14" fillId="9" borderId="18" xfId="0" applyNumberFormat="1" applyFont="1" applyFill="1" applyBorder="1" applyAlignment="1" applyProtection="1">
      <alignment horizontal="center"/>
      <protection hidden="1"/>
    </xf>
    <xf numFmtId="10" fontId="14" fillId="9" borderId="19" xfId="0" applyNumberFormat="1" applyFont="1" applyFill="1" applyBorder="1" applyAlignment="1" applyProtection="1">
      <alignment horizontal="center"/>
      <protection hidden="1"/>
    </xf>
    <xf numFmtId="169" fontId="14" fillId="9" borderId="7" xfId="0" applyNumberFormat="1" applyFont="1" applyFill="1" applyBorder="1" applyAlignment="1" applyProtection="1">
      <alignment horizontal="center"/>
      <protection hidden="1"/>
    </xf>
    <xf numFmtId="10" fontId="14" fillId="9" borderId="20" xfId="0" applyNumberFormat="1" applyFont="1" applyFill="1" applyBorder="1" applyAlignment="1" applyProtection="1">
      <alignment horizontal="center"/>
      <protection hidden="1"/>
    </xf>
    <xf numFmtId="0" fontId="15" fillId="9" borderId="15" xfId="0" applyNumberFormat="1" applyFont="1" applyFill="1" applyBorder="1" applyAlignment="1" applyProtection="1">
      <alignment horizontal="center"/>
      <protection/>
    </xf>
    <xf numFmtId="10" fontId="6" fillId="2" borderId="21" xfId="0" applyNumberFormat="1" applyFont="1" applyFill="1" applyBorder="1" applyAlignment="1" applyProtection="1">
      <alignment horizontal="center"/>
      <protection hidden="1"/>
    </xf>
    <xf numFmtId="10" fontId="6" fillId="2" borderId="22" xfId="0" applyNumberFormat="1" applyFont="1" applyFill="1" applyBorder="1" applyAlignment="1" applyProtection="1">
      <alignment horizontal="center"/>
      <protection hidden="1"/>
    </xf>
    <xf numFmtId="10" fontId="6" fillId="2" borderId="17" xfId="0" applyNumberFormat="1" applyFont="1" applyFill="1" applyBorder="1" applyAlignment="1" applyProtection="1">
      <alignment horizontal="center"/>
      <protection hidden="1"/>
    </xf>
    <xf numFmtId="10" fontId="6" fillId="2" borderId="23" xfId="0" applyNumberFormat="1" applyFont="1" applyFill="1" applyBorder="1" applyAlignment="1" applyProtection="1">
      <alignment horizontal="center"/>
      <protection hidden="1"/>
    </xf>
    <xf numFmtId="0" fontId="8" fillId="2" borderId="14" xfId="0" applyFont="1" applyFill="1" applyBorder="1" applyAlignment="1">
      <alignment horizontal="center"/>
    </xf>
    <xf numFmtId="169" fontId="6" fillId="2" borderId="24" xfId="0" applyNumberFormat="1" applyFont="1" applyFill="1" applyBorder="1" applyAlignment="1" applyProtection="1">
      <alignment horizontal="center"/>
      <protection hidden="1"/>
    </xf>
    <xf numFmtId="169" fontId="6" fillId="2" borderId="18" xfId="0" applyNumberFormat="1" applyFont="1" applyFill="1" applyBorder="1" applyAlignment="1" applyProtection="1">
      <alignment horizontal="center"/>
      <protection hidden="1"/>
    </xf>
    <xf numFmtId="169" fontId="6" fillId="2" borderId="7" xfId="0" applyNumberFormat="1" applyFont="1" applyFill="1" applyBorder="1" applyAlignment="1" applyProtection="1">
      <alignment horizontal="center"/>
      <protection hidden="1"/>
    </xf>
    <xf numFmtId="169" fontId="6" fillId="2" borderId="9" xfId="0" applyNumberFormat="1" applyFont="1" applyFill="1" applyBorder="1" applyAlignment="1" applyProtection="1">
      <alignment horizontal="center"/>
      <protection hidden="1"/>
    </xf>
    <xf numFmtId="0" fontId="12" fillId="8" borderId="15" xfId="0" applyNumberFormat="1" applyFont="1" applyFill="1" applyBorder="1" applyAlignment="1" applyProtection="1">
      <alignment horizontal="center"/>
      <protection/>
    </xf>
    <xf numFmtId="166" fontId="15" fillId="9" borderId="25" xfId="0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64" fontId="6" fillId="5" borderId="10" xfId="0" applyNumberFormat="1" applyFont="1" applyFill="1" applyBorder="1" applyAlignment="1" applyProtection="1">
      <alignment horizontal="center"/>
      <protection locked="0"/>
    </xf>
    <xf numFmtId="169" fontId="13" fillId="7" borderId="0" xfId="0" applyNumberFormat="1" applyFont="1" applyFill="1" applyBorder="1" applyAlignment="1" applyProtection="1">
      <alignment horizontal="center"/>
      <protection hidden="1"/>
    </xf>
    <xf numFmtId="169" fontId="13" fillId="7" borderId="1" xfId="0" applyNumberFormat="1" applyFont="1" applyFill="1" applyBorder="1" applyAlignment="1" applyProtection="1">
      <alignment horizontal="center"/>
      <protection hidden="1"/>
    </xf>
    <xf numFmtId="1" fontId="6" fillId="5" borderId="2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16" fontId="0" fillId="4" borderId="14" xfId="0" applyNumberFormat="1" applyFill="1" applyBorder="1" applyAlignment="1" applyProtection="1">
      <alignment horizontal="center"/>
      <protection locked="0"/>
    </xf>
    <xf numFmtId="0" fontId="2" fillId="7" borderId="30" xfId="0" applyNumberFormat="1" applyFont="1" applyFill="1" applyBorder="1" applyAlignment="1" applyProtection="1">
      <alignment horizontal="center"/>
      <protection locked="0"/>
    </xf>
    <xf numFmtId="170" fontId="0" fillId="7" borderId="20" xfId="0" applyNumberFormat="1" applyFill="1" applyBorder="1" applyAlignment="1" applyProtection="1">
      <alignment horizontal="center"/>
      <protection locked="0"/>
    </xf>
    <xf numFmtId="0" fontId="7" fillId="9" borderId="31" xfId="0" applyFont="1" applyFill="1" applyBorder="1" applyAlignment="1">
      <alignment horizontal="center"/>
    </xf>
    <xf numFmtId="0" fontId="2" fillId="9" borderId="12" xfId="0" applyFont="1" applyFill="1" applyBorder="1" applyAlignment="1" applyProtection="1">
      <alignment horizontal="center"/>
      <protection locked="0"/>
    </xf>
    <xf numFmtId="0" fontId="9" fillId="10" borderId="32" xfId="0" applyFont="1" applyFill="1" applyBorder="1" applyAlignment="1">
      <alignment/>
    </xf>
    <xf numFmtId="0" fontId="20" fillId="11" borderId="2" xfId="0" applyFont="1" applyFill="1" applyBorder="1" applyAlignment="1">
      <alignment horizontal="center"/>
    </xf>
    <xf numFmtId="9" fontId="6" fillId="5" borderId="1" xfId="0" applyNumberFormat="1" applyFont="1" applyFill="1" applyBorder="1" applyAlignment="1" applyProtection="1">
      <alignment horizontal="center"/>
      <protection/>
    </xf>
    <xf numFmtId="164" fontId="6" fillId="5" borderId="20" xfId="0" applyNumberFormat="1" applyFont="1" applyFill="1" applyBorder="1" applyAlignment="1" applyProtection="1">
      <alignment horizontal="center"/>
      <protection/>
    </xf>
    <xf numFmtId="0" fontId="22" fillId="7" borderId="18" xfId="0" applyFont="1" applyFill="1" applyBorder="1" applyAlignment="1">
      <alignment horizontal="center"/>
    </xf>
    <xf numFmtId="0" fontId="22" fillId="8" borderId="26" xfId="0" applyFont="1" applyFill="1" applyBorder="1" applyAlignment="1">
      <alignment horizontal="center"/>
    </xf>
    <xf numFmtId="0" fontId="23" fillId="9" borderId="26" xfId="0" applyFont="1" applyFill="1" applyBorder="1" applyAlignment="1">
      <alignment horizontal="center"/>
    </xf>
    <xf numFmtId="0" fontId="23" fillId="9" borderId="33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2" xfId="0" applyBorder="1" applyAlignment="1">
      <alignment/>
    </xf>
    <xf numFmtId="164" fontId="0" fillId="7" borderId="3" xfId="0" applyNumberFormat="1" applyFill="1" applyBorder="1" applyAlignment="1">
      <alignment horizontal="center"/>
    </xf>
    <xf numFmtId="164" fontId="0" fillId="7" borderId="26" xfId="0" applyNumberFormat="1" applyFill="1" applyBorder="1" applyAlignment="1">
      <alignment horizontal="center"/>
    </xf>
    <xf numFmtId="164" fontId="0" fillId="7" borderId="34" xfId="0" applyNumberFormat="1" applyFill="1" applyBorder="1" applyAlignment="1">
      <alignment horizontal="center"/>
    </xf>
    <xf numFmtId="0" fontId="0" fillId="0" borderId="2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24" fillId="0" borderId="27" xfId="0" applyFont="1" applyBorder="1" applyAlignment="1">
      <alignment/>
    </xf>
    <xf numFmtId="2" fontId="0" fillId="8" borderId="35" xfId="0" applyNumberFormat="1" applyFill="1" applyBorder="1" applyAlignment="1" applyProtection="1">
      <alignment horizontal="center"/>
      <protection locked="0"/>
    </xf>
    <xf numFmtId="9" fontId="25" fillId="8" borderId="36" xfId="0" applyNumberFormat="1" applyFont="1" applyFill="1" applyBorder="1" applyAlignment="1">
      <alignment horizontal="center"/>
    </xf>
    <xf numFmtId="169" fontId="0" fillId="8" borderId="37" xfId="0" applyNumberFormat="1" applyFill="1" applyBorder="1" applyAlignment="1" applyProtection="1">
      <alignment/>
      <protection locked="0"/>
    </xf>
    <xf numFmtId="1" fontId="10" fillId="4" borderId="38" xfId="0" applyNumberFormat="1" applyFont="1" applyFill="1" applyBorder="1" applyAlignment="1">
      <alignment horizontal="center"/>
    </xf>
    <xf numFmtId="17" fontId="0" fillId="4" borderId="39" xfId="0" applyNumberFormat="1" applyFill="1" applyBorder="1" applyAlignment="1" applyProtection="1">
      <alignment horizontal="center"/>
      <protection locked="0"/>
    </xf>
    <xf numFmtId="17" fontId="0" fillId="4" borderId="40" xfId="0" applyNumberForma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 quotePrefix="1">
      <alignment horizontal="center"/>
      <protection/>
    </xf>
    <xf numFmtId="0" fontId="27" fillId="5" borderId="41" xfId="0" applyFont="1" applyFill="1" applyBorder="1" applyAlignment="1">
      <alignment horizontal="center"/>
    </xf>
    <xf numFmtId="0" fontId="27" fillId="5" borderId="42" xfId="0" applyFont="1" applyFill="1" applyBorder="1" applyAlignment="1" applyProtection="1">
      <alignment horizontal="center"/>
      <protection/>
    </xf>
    <xf numFmtId="0" fontId="10" fillId="5" borderId="43" xfId="0" applyFont="1" applyFill="1" applyBorder="1" applyAlignment="1" applyProtection="1">
      <alignment horizontal="center"/>
      <protection locked="0"/>
    </xf>
    <xf numFmtId="0" fontId="10" fillId="5" borderId="44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29" fillId="12" borderId="27" xfId="0" applyNumberFormat="1" applyFont="1" applyFill="1" applyBorder="1" applyAlignment="1" applyProtection="1">
      <alignment horizontal="left"/>
      <protection/>
    </xf>
    <xf numFmtId="0" fontId="29" fillId="12" borderId="32" xfId="0" applyNumberFormat="1" applyFont="1" applyFill="1" applyBorder="1" applyAlignment="1" applyProtection="1">
      <alignment horizontal="left"/>
      <protection/>
    </xf>
    <xf numFmtId="164" fontId="6" fillId="5" borderId="10" xfId="0" applyNumberFormat="1" applyFont="1" applyFill="1" applyBorder="1" applyAlignment="1" applyProtection="1">
      <alignment horizontal="center"/>
      <protection/>
    </xf>
    <xf numFmtId="9" fontId="6" fillId="5" borderId="45" xfId="0" applyNumberFormat="1" applyFont="1" applyFill="1" applyBorder="1" applyAlignment="1" applyProtection="1">
      <alignment horizontal="center"/>
      <protection/>
    </xf>
    <xf numFmtId="0" fontId="31" fillId="7" borderId="11" xfId="0" applyFont="1" applyFill="1" applyBorder="1" applyAlignment="1">
      <alignment horizontal="center"/>
    </xf>
    <xf numFmtId="0" fontId="32" fillId="3" borderId="46" xfId="0" applyFont="1" applyFill="1" applyBorder="1" applyAlignment="1" applyProtection="1">
      <alignment horizontal="center"/>
      <protection locked="0"/>
    </xf>
    <xf numFmtId="0" fontId="2" fillId="6" borderId="32" xfId="0" applyFont="1" applyFill="1" applyBorder="1" applyAlignment="1" applyProtection="1">
      <alignment readingOrder="1"/>
      <protection/>
    </xf>
    <xf numFmtId="0" fontId="2" fillId="6" borderId="45" xfId="0" applyFont="1" applyFill="1" applyBorder="1" applyAlignment="1" applyProtection="1">
      <alignment readingOrder="1"/>
      <protection/>
    </xf>
    <xf numFmtId="0" fontId="2" fillId="6" borderId="10" xfId="0" applyFont="1" applyFill="1" applyBorder="1" applyAlignment="1" applyProtection="1">
      <alignment readingOrder="1"/>
      <protection/>
    </xf>
    <xf numFmtId="0" fontId="0" fillId="5" borderId="12" xfId="0" applyFill="1" applyBorder="1" applyAlignment="1" applyProtection="1">
      <alignment vertical="top" wrapText="1" readingOrder="1"/>
      <protection locked="0"/>
    </xf>
    <xf numFmtId="0" fontId="0" fillId="6" borderId="32" xfId="0" applyNumberFormat="1" applyFont="1" applyFill="1" applyBorder="1" applyAlignment="1">
      <alignment/>
    </xf>
    <xf numFmtId="0" fontId="3" fillId="6" borderId="2" xfId="0" applyNumberFormat="1" applyFont="1" applyFill="1" applyBorder="1" applyAlignment="1">
      <alignment/>
    </xf>
    <xf numFmtId="0" fontId="0" fillId="5" borderId="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166" fontId="0" fillId="6" borderId="32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7" borderId="45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12" borderId="32" xfId="0" applyFill="1" applyBorder="1" applyAlignment="1">
      <alignment/>
    </xf>
    <xf numFmtId="0" fontId="0" fillId="12" borderId="45" xfId="0" applyFill="1" applyBorder="1" applyAlignment="1">
      <alignment/>
    </xf>
    <xf numFmtId="0" fontId="7" fillId="12" borderId="32" xfId="0" applyFont="1" applyFill="1" applyBorder="1" applyAlignment="1">
      <alignment/>
    </xf>
    <xf numFmtId="0" fontId="17" fillId="3" borderId="1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5" fillId="7" borderId="2" xfId="0" applyNumberFormat="1" applyFont="1" applyFill="1" applyBorder="1" applyAlignment="1" applyProtection="1">
      <alignment horizontal="center"/>
      <protection locked="0"/>
    </xf>
    <xf numFmtId="0" fontId="5" fillId="7" borderId="30" xfId="0" applyNumberFormat="1" applyFont="1" applyFill="1" applyBorder="1" applyAlignment="1" applyProtection="1">
      <alignment horizontal="center"/>
      <protection locked="0"/>
    </xf>
    <xf numFmtId="164" fontId="14" fillId="5" borderId="28" xfId="0" applyNumberFormat="1" applyFont="1" applyFill="1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locked="0"/>
    </xf>
    <xf numFmtId="164" fontId="13" fillId="5" borderId="28" xfId="0" applyNumberFormat="1" applyFont="1" applyFill="1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/>
      <protection hidden="1" locked="0"/>
    </xf>
    <xf numFmtId="0" fontId="2" fillId="6" borderId="32" xfId="0" applyFont="1" applyFill="1" applyBorder="1" applyAlignment="1" applyProtection="1">
      <alignment/>
      <protection/>
    </xf>
    <xf numFmtId="0" fontId="2" fillId="6" borderId="45" xfId="0" applyFont="1" applyFill="1" applyBorder="1" applyAlignment="1" applyProtection="1">
      <alignment/>
      <protection/>
    </xf>
    <xf numFmtId="0" fontId="2" fillId="6" borderId="2" xfId="0" applyFont="1" applyFill="1" applyBorder="1" applyAlignment="1" applyProtection="1">
      <alignment/>
      <protection/>
    </xf>
    <xf numFmtId="0" fontId="2" fillId="6" borderId="30" xfId="0" applyFont="1" applyFill="1" applyBorder="1" applyAlignment="1" applyProtection="1">
      <alignment/>
      <protection/>
    </xf>
    <xf numFmtId="0" fontId="0" fillId="6" borderId="32" xfId="0" applyNumberFormat="1" applyFill="1" applyBorder="1" applyAlignment="1">
      <alignment horizontal="center"/>
    </xf>
    <xf numFmtId="0" fontId="0" fillId="6" borderId="45" xfId="0" applyNumberFormat="1" applyFill="1" applyBorder="1" applyAlignment="1">
      <alignment horizontal="center"/>
    </xf>
    <xf numFmtId="0" fontId="5" fillId="3" borderId="1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9" xfId="0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2" fillId="6" borderId="2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3" borderId="1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32" fillId="6" borderId="47" xfId="0" applyFont="1" applyFill="1" applyBorder="1" applyAlignment="1">
      <alignment/>
    </xf>
    <xf numFmtId="0" fontId="19" fillId="3" borderId="31" xfId="0" applyFont="1" applyFill="1" applyBorder="1" applyAlignment="1">
      <alignment/>
    </xf>
    <xf numFmtId="0" fontId="0" fillId="6" borderId="48" xfId="0" applyFont="1" applyFill="1" applyBorder="1" applyAlignment="1">
      <alignment/>
    </xf>
    <xf numFmtId="0" fontId="5" fillId="6" borderId="49" xfId="0" applyFont="1" applyFill="1" applyBorder="1" applyAlignment="1">
      <alignment/>
    </xf>
    <xf numFmtId="0" fontId="32" fillId="6" borderId="50" xfId="0" applyFont="1" applyFill="1" applyBorder="1" applyAlignment="1">
      <alignment/>
    </xf>
    <xf numFmtId="0" fontId="34" fillId="6" borderId="51" xfId="0" applyFont="1" applyFill="1" applyBorder="1" applyAlignment="1">
      <alignment horizontal="center"/>
    </xf>
    <xf numFmtId="0" fontId="19" fillId="3" borderId="52" xfId="0" applyFont="1" applyFill="1" applyBorder="1" applyAlignment="1">
      <alignment/>
    </xf>
    <xf numFmtId="0" fontId="5" fillId="6" borderId="48" xfId="0" applyFont="1" applyFill="1" applyBorder="1" applyAlignment="1">
      <alignment/>
    </xf>
    <xf numFmtId="0" fontId="5" fillId="13" borderId="53" xfId="0" applyFont="1" applyFill="1" applyBorder="1" applyAlignment="1">
      <alignment/>
    </xf>
    <xf numFmtId="0" fontId="0" fillId="13" borderId="54" xfId="0" applyFont="1" applyFill="1" applyBorder="1" applyAlignment="1">
      <alignment/>
    </xf>
    <xf numFmtId="0" fontId="5" fillId="13" borderId="22" xfId="0" applyFont="1" applyFill="1" applyBorder="1" applyAlignment="1">
      <alignment/>
    </xf>
    <xf numFmtId="0" fontId="32" fillId="13" borderId="55" xfId="0" applyFont="1" applyFill="1" applyBorder="1" applyAlignment="1">
      <alignment horizontal="center"/>
    </xf>
    <xf numFmtId="0" fontId="0" fillId="13" borderId="55" xfId="0" applyFont="1" applyFill="1" applyBorder="1" applyAlignment="1">
      <alignment horizontal="center"/>
    </xf>
    <xf numFmtId="0" fontId="7" fillId="13" borderId="54" xfId="0" applyFont="1" applyFill="1" applyBorder="1" applyAlignment="1">
      <alignment/>
    </xf>
    <xf numFmtId="0" fontId="7" fillId="13" borderId="56" xfId="0" applyFont="1" applyFill="1" applyBorder="1" applyAlignment="1">
      <alignment/>
    </xf>
    <xf numFmtId="0" fontId="0" fillId="13" borderId="38" xfId="0" applyFont="1" applyFill="1" applyBorder="1" applyAlignment="1">
      <alignment horizontal="center"/>
    </xf>
    <xf numFmtId="0" fontId="5" fillId="13" borderId="57" xfId="0" applyFont="1" applyFill="1" applyBorder="1" applyAlignment="1">
      <alignment/>
    </xf>
    <xf numFmtId="8" fontId="0" fillId="13" borderId="58" xfId="0" applyNumberFormat="1" applyFont="1" applyFill="1" applyBorder="1" applyAlignment="1">
      <alignment/>
    </xf>
    <xf numFmtId="0" fontId="5" fillId="13" borderId="59" xfId="0" applyFont="1" applyFill="1" applyBorder="1" applyAlignment="1">
      <alignment/>
    </xf>
    <xf numFmtId="0" fontId="5" fillId="13" borderId="60" xfId="0" applyFont="1" applyFill="1" applyBorder="1" applyAlignment="1">
      <alignment/>
    </xf>
    <xf numFmtId="0" fontId="0" fillId="13" borderId="53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0" fontId="0" fillId="13" borderId="0" xfId="0" applyFont="1" applyFill="1" applyBorder="1" applyAlignment="1">
      <alignment readingOrder="2"/>
    </xf>
    <xf numFmtId="0" fontId="5" fillId="13" borderId="19" xfId="0" applyFont="1" applyFill="1" applyBorder="1" applyAlignment="1">
      <alignment/>
    </xf>
    <xf numFmtId="0" fontId="0" fillId="13" borderId="54" xfId="0" applyFont="1" applyFill="1" applyBorder="1" applyAlignment="1">
      <alignment readingOrder="2"/>
    </xf>
    <xf numFmtId="0" fontId="0" fillId="13" borderId="1" xfId="0" applyFont="1" applyFill="1" applyBorder="1" applyAlignment="1">
      <alignment/>
    </xf>
    <xf numFmtId="8" fontId="0" fillId="13" borderId="61" xfId="0" applyNumberFormat="1" applyFont="1" applyFill="1" applyBorder="1" applyAlignment="1">
      <alignment/>
    </xf>
    <xf numFmtId="8" fontId="0" fillId="13" borderId="18" xfId="0" applyNumberFormat="1" applyFont="1" applyFill="1" applyBorder="1" applyAlignment="1">
      <alignment/>
    </xf>
    <xf numFmtId="0" fontId="5" fillId="3" borderId="45" xfId="0" applyFont="1" applyFill="1" applyBorder="1" applyAlignment="1">
      <alignment/>
    </xf>
    <xf numFmtId="0" fontId="5" fillId="3" borderId="32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4" fillId="3" borderId="27" xfId="0" applyFont="1" applyFill="1" applyBorder="1" applyAlignment="1">
      <alignment/>
    </xf>
    <xf numFmtId="0" fontId="24" fillId="3" borderId="1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1" fontId="10" fillId="3" borderId="30" xfId="0" applyNumberFormat="1" applyFont="1" applyFill="1" applyBorder="1" applyAlignment="1">
      <alignment horizontal="center"/>
    </xf>
    <xf numFmtId="1" fontId="10" fillId="3" borderId="19" xfId="0" applyNumberFormat="1" applyFont="1" applyFill="1" applyBorder="1" applyAlignment="1">
      <alignment horizontal="center"/>
    </xf>
    <xf numFmtId="1" fontId="10" fillId="3" borderId="20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9" fontId="0" fillId="7" borderId="63" xfId="0" applyNumberFormat="1" applyFill="1" applyBorder="1" applyAlignment="1" applyProtection="1">
      <alignment/>
      <protection locked="0"/>
    </xf>
    <xf numFmtId="169" fontId="0" fillId="7" borderId="63" xfId="0" applyNumberFormat="1" applyFill="1" applyBorder="1" applyAlignment="1">
      <alignment/>
    </xf>
    <xf numFmtId="2" fontId="0" fillId="7" borderId="63" xfId="0" applyNumberFormat="1" applyFill="1" applyBorder="1" applyAlignment="1">
      <alignment/>
    </xf>
    <xf numFmtId="164" fontId="0" fillId="7" borderId="55" xfId="0" applyNumberFormat="1" applyFont="1" applyFill="1" applyBorder="1" applyAlignment="1">
      <alignment/>
    </xf>
    <xf numFmtId="0" fontId="5" fillId="7" borderId="55" xfId="0" applyFont="1" applyFill="1" applyBorder="1" applyAlignment="1">
      <alignment/>
    </xf>
    <xf numFmtId="0" fontId="5" fillId="7" borderId="38" xfId="0" applyFont="1" applyFill="1" applyBorder="1" applyAlignment="1">
      <alignment/>
    </xf>
    <xf numFmtId="9" fontId="0" fillId="0" borderId="21" xfId="0" applyNumberFormat="1" applyBorder="1" applyAlignment="1">
      <alignment/>
    </xf>
    <xf numFmtId="0" fontId="0" fillId="5" borderId="11" xfId="0" applyFill="1" applyBorder="1" applyAlignment="1" applyProtection="1">
      <alignment vertical="top" wrapText="1" readingOrder="1"/>
      <protection locked="0"/>
    </xf>
    <xf numFmtId="0" fontId="0" fillId="5" borderId="2" xfId="0" applyFill="1" applyBorder="1" applyAlignment="1" applyProtection="1">
      <alignment vertical="top" wrapText="1" readingOrder="1"/>
      <protection locked="0"/>
    </xf>
    <xf numFmtId="0" fontId="0" fillId="5" borderId="30" xfId="0" applyFill="1" applyBorder="1" applyAlignment="1" applyProtection="1">
      <alignment vertical="top" wrapText="1" readingOrder="1"/>
      <protection locked="0"/>
    </xf>
    <xf numFmtId="0" fontId="0" fillId="5" borderId="0" xfId="0" applyFill="1" applyBorder="1" applyAlignment="1" applyProtection="1">
      <alignment vertical="top" wrapText="1" readingOrder="1"/>
      <protection locked="0"/>
    </xf>
    <xf numFmtId="0" fontId="0" fillId="5" borderId="19" xfId="0" applyFill="1" applyBorder="1" applyAlignment="1" applyProtection="1">
      <alignment vertical="top" wrapText="1" readingOrder="1"/>
      <protection locked="0"/>
    </xf>
    <xf numFmtId="0" fontId="0" fillId="5" borderId="27" xfId="0" applyFill="1" applyBorder="1" applyAlignment="1" applyProtection="1">
      <alignment vertical="top" wrapText="1" readingOrder="1"/>
      <protection locked="0"/>
    </xf>
    <xf numFmtId="0" fontId="0" fillId="5" borderId="1" xfId="0" applyFill="1" applyBorder="1" applyAlignment="1" applyProtection="1">
      <alignment vertical="top" wrapText="1" readingOrder="1"/>
      <protection locked="0"/>
    </xf>
    <xf numFmtId="0" fontId="0" fillId="5" borderId="20" xfId="0" applyFill="1" applyBorder="1" applyAlignment="1" applyProtection="1">
      <alignment vertical="top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1">
      <selection activeCell="L27" sqref="L27"/>
    </sheetView>
  </sheetViews>
  <sheetFormatPr defaultColWidth="9.140625" defaultRowHeight="12.75"/>
  <cols>
    <col min="1" max="7" width="9.140625" style="1" customWidth="1"/>
    <col min="8" max="8" width="8.8515625" style="1" customWidth="1"/>
    <col min="9" max="11" width="9.140625" style="1" customWidth="1"/>
    <col min="12" max="12" width="9.28125" style="1" bestFit="1" customWidth="1"/>
    <col min="13" max="16384" width="9.140625" style="1" customWidth="1"/>
  </cols>
  <sheetData>
    <row r="1" spans="1:14" s="9" customFormat="1" ht="17.25" thickBot="1">
      <c r="A1" s="117" t="s">
        <v>4</v>
      </c>
      <c r="B1" s="118"/>
      <c r="C1" s="73" t="s">
        <v>38</v>
      </c>
      <c r="D1" s="78" t="s">
        <v>27</v>
      </c>
      <c r="E1" s="125" t="s">
        <v>3</v>
      </c>
      <c r="F1" s="126"/>
      <c r="G1" s="25">
        <v>7.85</v>
      </c>
      <c r="H1" s="128" t="s">
        <v>20</v>
      </c>
      <c r="I1" s="129"/>
      <c r="J1" s="130"/>
      <c r="K1" s="111" t="s">
        <v>58</v>
      </c>
      <c r="L1" s="134" t="s">
        <v>59</v>
      </c>
      <c r="M1" s="135"/>
      <c r="N1" s="8"/>
    </row>
    <row r="2" spans="1:14" ht="14.25" customHeight="1" thickBot="1">
      <c r="A2" s="27" t="s">
        <v>25</v>
      </c>
      <c r="B2" s="123" t="s">
        <v>39</v>
      </c>
      <c r="C2" s="123"/>
      <c r="D2" s="124"/>
      <c r="E2" s="77" t="s">
        <v>29</v>
      </c>
      <c r="F2" s="59"/>
      <c r="G2" s="66">
        <v>15</v>
      </c>
      <c r="H2" s="131" t="s">
        <v>31</v>
      </c>
      <c r="I2" s="132"/>
      <c r="J2" s="133"/>
      <c r="K2" s="108" t="s">
        <v>53</v>
      </c>
      <c r="L2" s="110">
        <f>L27</f>
        <v>0.3</v>
      </c>
      <c r="M2" s="109">
        <f>SUM(G1*(1-L27))</f>
        <v>5.494999999999999</v>
      </c>
      <c r="N2" s="2"/>
    </row>
    <row r="3" spans="1:14" ht="14.25" customHeight="1" thickBot="1" thickTop="1">
      <c r="A3" s="121" t="s">
        <v>10</v>
      </c>
      <c r="B3" s="122"/>
      <c r="C3" s="74">
        <v>40030</v>
      </c>
      <c r="D3" s="75" t="s">
        <v>26</v>
      </c>
      <c r="E3" s="127" t="s">
        <v>19</v>
      </c>
      <c r="F3" s="126"/>
      <c r="G3" s="26">
        <v>40009</v>
      </c>
      <c r="H3" s="29"/>
      <c r="I3" s="112" t="s">
        <v>41</v>
      </c>
      <c r="J3" s="10"/>
      <c r="K3" s="107" t="s">
        <v>54</v>
      </c>
      <c r="L3" s="79">
        <f>L27</f>
        <v>0.3</v>
      </c>
      <c r="M3" s="80">
        <f>SUM(G1*(1+L27))</f>
        <v>10.205</v>
      </c>
      <c r="N3" s="2"/>
    </row>
    <row r="4" spans="1:14" ht="14.25" customHeight="1" thickBot="1">
      <c r="A4" s="144" t="s">
        <v>24</v>
      </c>
      <c r="B4" s="145"/>
      <c r="C4" s="28" t="s">
        <v>40</v>
      </c>
      <c r="D4" s="76" t="s">
        <v>37</v>
      </c>
      <c r="E4" s="125" t="s">
        <v>11</v>
      </c>
      <c r="F4" s="126"/>
      <c r="G4" s="69">
        <v>5</v>
      </c>
      <c r="H4" s="61"/>
      <c r="I4" s="10"/>
      <c r="J4" s="35" t="s">
        <v>17</v>
      </c>
      <c r="K4" s="57" t="s">
        <v>18</v>
      </c>
      <c r="L4" s="47" t="s">
        <v>17</v>
      </c>
      <c r="M4" s="58" t="s">
        <v>18</v>
      </c>
      <c r="N4" s="2"/>
    </row>
    <row r="5" spans="1:14" ht="12.75">
      <c r="A5" s="17" t="s">
        <v>28</v>
      </c>
      <c r="B5" s="64" t="s">
        <v>5</v>
      </c>
      <c r="C5" s="63" t="s">
        <v>9</v>
      </c>
      <c r="D5" s="33" t="s">
        <v>12</v>
      </c>
      <c r="E5" s="34" t="s">
        <v>7</v>
      </c>
      <c r="F5" s="119" t="s">
        <v>0</v>
      </c>
      <c r="G5" s="119" t="s">
        <v>1</v>
      </c>
      <c r="H5" s="60" t="s">
        <v>14</v>
      </c>
      <c r="I5" s="36" t="s">
        <v>14</v>
      </c>
      <c r="J5" s="82" t="s">
        <v>30</v>
      </c>
      <c r="K5" s="81" t="s">
        <v>30</v>
      </c>
      <c r="L5" s="83" t="s">
        <v>30</v>
      </c>
      <c r="M5" s="84" t="s">
        <v>30</v>
      </c>
      <c r="N5" s="101" t="s">
        <v>48</v>
      </c>
    </row>
    <row r="6" spans="1:14" ht="13.5" thickBot="1">
      <c r="A6" s="16" t="s">
        <v>2</v>
      </c>
      <c r="B6" s="65" t="s">
        <v>6</v>
      </c>
      <c r="C6" s="62" t="s">
        <v>6</v>
      </c>
      <c r="D6" s="31" t="s">
        <v>13</v>
      </c>
      <c r="E6" s="30" t="s">
        <v>8</v>
      </c>
      <c r="F6" s="120"/>
      <c r="G6" s="120"/>
      <c r="H6" s="52" t="s">
        <v>16</v>
      </c>
      <c r="I6" s="32" t="s">
        <v>15</v>
      </c>
      <c r="J6" s="138">
        <v>2.15</v>
      </c>
      <c r="K6" s="139"/>
      <c r="L6" s="136">
        <v>4.15</v>
      </c>
      <c r="M6" s="137"/>
      <c r="N6" s="102" t="s">
        <v>49</v>
      </c>
    </row>
    <row r="7" spans="1:14" ht="12.75">
      <c r="A7" s="98">
        <v>39965</v>
      </c>
      <c r="B7" s="4">
        <v>7.5</v>
      </c>
      <c r="C7" s="21">
        <v>2.05</v>
      </c>
      <c r="D7" s="3">
        <f>SUM(G4*100)*(C7)</f>
        <v>1025</v>
      </c>
      <c r="E7" s="87">
        <f>SUM(G1-B7)</f>
        <v>0.34999999999999964</v>
      </c>
      <c r="F7" s="5">
        <v>0.71</v>
      </c>
      <c r="G7" s="5">
        <v>0.06</v>
      </c>
      <c r="H7" s="53">
        <f>SUM(G2-G1)*(F7+G7)*(G4*100)+D7</f>
        <v>3777.7500000000005</v>
      </c>
      <c r="I7" s="49">
        <f aca="true" t="shared" si="0" ref="I7:I22">SUM(H7/D7)-1</f>
        <v>2.6856097560975614</v>
      </c>
      <c r="J7" s="67">
        <f>SUM(J6)*(F7+G7)*(G4*100)+D7</f>
        <v>1852.75</v>
      </c>
      <c r="K7" s="40">
        <f>SUM(J7/D7)-1</f>
        <v>0.8075609756097561</v>
      </c>
      <c r="L7" s="43">
        <f>SUM(L6)*(F7+G7)*(G4*100)+D7</f>
        <v>2622.75</v>
      </c>
      <c r="M7" s="44">
        <f>SUM(L7/D7)-1</f>
        <v>1.5587804878048779</v>
      </c>
      <c r="N7" s="103"/>
    </row>
    <row r="8" spans="1:14" ht="12.75">
      <c r="A8" s="12"/>
      <c r="B8" s="4">
        <v>10</v>
      </c>
      <c r="C8" s="21">
        <v>1.02</v>
      </c>
      <c r="D8" s="3">
        <f>SUM(G4*100)*(C8)</f>
        <v>510</v>
      </c>
      <c r="E8" s="88">
        <f>SUM(G1-B8)</f>
        <v>-2.1500000000000004</v>
      </c>
      <c r="F8" s="5">
        <v>0.55</v>
      </c>
      <c r="G8" s="5">
        <v>0.07</v>
      </c>
      <c r="H8" s="54">
        <f>SUM(G2-G1)*(F8+G8)*(G4*100)+D8</f>
        <v>2726.5000000000005</v>
      </c>
      <c r="I8" s="48">
        <f t="shared" si="0"/>
        <v>4.34607843137255</v>
      </c>
      <c r="J8" s="67">
        <f>SUM(J6)*(F8+G8)*(G4*100)+D8</f>
        <v>1176.5</v>
      </c>
      <c r="K8" s="40">
        <f aca="true" t="shared" si="1" ref="K8:K13">SUM(J8/D8)-1</f>
        <v>1.306862745098039</v>
      </c>
      <c r="L8" s="43">
        <f>SUM(L6)*(F8+G8)*(G4*100)+D8</f>
        <v>1796.5000000000005</v>
      </c>
      <c r="M8" s="44">
        <f aca="true" t="shared" si="2" ref="M8:M21">SUM(L8/D8)-1</f>
        <v>2.522549019607844</v>
      </c>
      <c r="N8" s="103"/>
    </row>
    <row r="9" spans="1:14" ht="12.75">
      <c r="A9" s="13"/>
      <c r="B9" s="4">
        <v>12.5</v>
      </c>
      <c r="C9" s="21">
        <v>0.47</v>
      </c>
      <c r="D9" s="3">
        <f>SUM(G4*100)*C9</f>
        <v>235</v>
      </c>
      <c r="E9" s="88">
        <f>SUM(G1-B9)</f>
        <v>-4.65</v>
      </c>
      <c r="F9" s="5">
        <v>0.41</v>
      </c>
      <c r="G9" s="5">
        <v>0.07</v>
      </c>
      <c r="H9" s="54">
        <f>SUM(G2-G1)*(F9+G9)*(G4*100)+D9</f>
        <v>1951</v>
      </c>
      <c r="I9" s="48">
        <f t="shared" si="0"/>
        <v>7.302127659574468</v>
      </c>
      <c r="J9" s="67">
        <f>SUM(J6)*(F9+G9)*(G4*100)+D9</f>
        <v>751</v>
      </c>
      <c r="K9" s="40">
        <f t="shared" si="1"/>
        <v>2.195744680851064</v>
      </c>
      <c r="L9" s="43">
        <f>SUM(L6)*(F9+G9)*(G4*100)+D9</f>
        <v>1231</v>
      </c>
      <c r="M9" s="44">
        <f t="shared" si="2"/>
        <v>4.238297872340426</v>
      </c>
      <c r="N9" s="103"/>
    </row>
    <row r="10" spans="1:14" ht="13.5" thickBot="1">
      <c r="A10" s="14"/>
      <c r="B10" s="15">
        <v>15</v>
      </c>
      <c r="C10" s="22">
        <v>0.23</v>
      </c>
      <c r="D10" s="7">
        <f>SUM(G4*100)*C10</f>
        <v>115</v>
      </c>
      <c r="E10" s="89">
        <f>SUM(G1-B10)</f>
        <v>-7.15</v>
      </c>
      <c r="F10" s="5">
        <v>0.31</v>
      </c>
      <c r="G10" s="5">
        <v>0.06</v>
      </c>
      <c r="H10" s="55">
        <f>SUM(G2-G1)*(F10+G10)*(G4*100)+D10</f>
        <v>1437.75</v>
      </c>
      <c r="I10" s="50">
        <f t="shared" si="0"/>
        <v>11.502173913043478</v>
      </c>
      <c r="J10" s="68">
        <f>SUM(J6)*(F10+G10)*(G4*100)+D10</f>
        <v>512.75</v>
      </c>
      <c r="K10" s="37">
        <f t="shared" si="1"/>
        <v>3.4586956521739127</v>
      </c>
      <c r="L10" s="45">
        <f>SUM(L6)*(F10+G10)*(G4*100)+D10</f>
        <v>882.75</v>
      </c>
      <c r="M10" s="46">
        <f>SUM(L10/D10)-1</f>
        <v>6.676086956521739</v>
      </c>
      <c r="N10" s="103"/>
    </row>
    <row r="11" spans="1:14" ht="12.75">
      <c r="A11" s="99">
        <v>40057</v>
      </c>
      <c r="B11" s="23">
        <f>B7</f>
        <v>7.5</v>
      </c>
      <c r="C11" s="21">
        <v>2.4</v>
      </c>
      <c r="D11" s="3">
        <f>SUM(G4*100)*C11</f>
        <v>1200</v>
      </c>
      <c r="E11" s="88">
        <f>SUM(G1-B11)</f>
        <v>0.34999999999999964</v>
      </c>
      <c r="F11" s="19">
        <v>0.77</v>
      </c>
      <c r="G11" s="20">
        <v>0.03</v>
      </c>
      <c r="H11" s="56">
        <f>SUM(G2-G1)*(F11+G11)*(G4*100)+D11</f>
        <v>4060.0000000000005</v>
      </c>
      <c r="I11" s="51">
        <f t="shared" si="0"/>
        <v>2.3833333333333337</v>
      </c>
      <c r="J11" s="67">
        <f>SUM(J6)*(F11+G11)*(G4*100)+D11</f>
        <v>2060</v>
      </c>
      <c r="K11" s="40">
        <f t="shared" si="1"/>
        <v>0.7166666666666666</v>
      </c>
      <c r="L11" s="43">
        <f>SUM(L6)*(F11+G11)*(G4*100)+D11</f>
        <v>2860</v>
      </c>
      <c r="M11" s="44">
        <f t="shared" si="2"/>
        <v>1.3833333333333333</v>
      </c>
      <c r="N11" s="103"/>
    </row>
    <row r="12" spans="1:14" ht="12.75">
      <c r="A12" s="100"/>
      <c r="B12" s="23">
        <f>B8</f>
        <v>10</v>
      </c>
      <c r="C12" s="21">
        <v>1.65</v>
      </c>
      <c r="D12" s="3">
        <f>SUM(G4*100)*C12</f>
        <v>825</v>
      </c>
      <c r="E12" s="88">
        <f>SUM(G1-B12)</f>
        <v>-2.1500000000000004</v>
      </c>
      <c r="F12" s="5">
        <v>0.69</v>
      </c>
      <c r="G12" s="5">
        <v>0.03</v>
      </c>
      <c r="H12" s="54">
        <f>SUM(G2-G1)*(F12+G12)*(G4*100)+D12</f>
        <v>3399</v>
      </c>
      <c r="I12" s="48">
        <f t="shared" si="0"/>
        <v>3.12</v>
      </c>
      <c r="J12" s="67">
        <f>SUM(J6)*(F12+G12)*(G4*100)+D12</f>
        <v>1599</v>
      </c>
      <c r="K12" s="40">
        <f t="shared" si="1"/>
        <v>0.9381818181818182</v>
      </c>
      <c r="L12" s="43">
        <f>SUM(L6)*(F12+G12)*(G4*100)+D12</f>
        <v>2319</v>
      </c>
      <c r="M12" s="44">
        <f t="shared" si="2"/>
        <v>1.810909090909091</v>
      </c>
      <c r="N12" s="103" t="s">
        <v>47</v>
      </c>
    </row>
    <row r="13" spans="1:14" ht="12.75">
      <c r="A13" s="13"/>
      <c r="B13" s="23">
        <f>B9</f>
        <v>12.5</v>
      </c>
      <c r="C13" s="21">
        <v>1.5</v>
      </c>
      <c r="D13" s="3">
        <f>SUM(G4*100)*C13</f>
        <v>750</v>
      </c>
      <c r="E13" s="88">
        <f>SUM(G1-B13)</f>
        <v>-4.65</v>
      </c>
      <c r="F13" s="5">
        <v>0.62</v>
      </c>
      <c r="G13" s="5">
        <v>0.04</v>
      </c>
      <c r="H13" s="54">
        <f>SUM(G2-G1)*(F13+G13)*(G4*100)+D13</f>
        <v>3109.5</v>
      </c>
      <c r="I13" s="48">
        <f t="shared" si="0"/>
        <v>3.146</v>
      </c>
      <c r="J13" s="67">
        <f>SUM(J6)*(F13+G13)*(G4*100)+D13</f>
        <v>1459.5</v>
      </c>
      <c r="K13" s="40">
        <f t="shared" si="1"/>
        <v>0.946</v>
      </c>
      <c r="L13" s="43">
        <f>SUM(L6)*(F13+G13)*(G4*100)+D13</f>
        <v>2119.5</v>
      </c>
      <c r="M13" s="44">
        <f t="shared" si="2"/>
        <v>1.826</v>
      </c>
      <c r="N13" s="103"/>
    </row>
    <row r="14" spans="1:14" ht="13.5" thickBot="1">
      <c r="A14" s="14"/>
      <c r="B14" s="24">
        <f>B10</f>
        <v>15</v>
      </c>
      <c r="C14" s="22">
        <v>0.8</v>
      </c>
      <c r="D14" s="7">
        <f>SUM(G4*100)*C14</f>
        <v>400</v>
      </c>
      <c r="E14" s="89">
        <f>SUM(G1-B14)</f>
        <v>-7.15</v>
      </c>
      <c r="F14" s="5">
        <v>0.56</v>
      </c>
      <c r="G14" s="5">
        <v>0.04</v>
      </c>
      <c r="H14" s="55">
        <f>SUM(G2-G1)*(F14+G14)*(G4*100)+D14</f>
        <v>2545.0000000000005</v>
      </c>
      <c r="I14" s="50">
        <f t="shared" si="0"/>
        <v>5.362500000000001</v>
      </c>
      <c r="J14" s="68">
        <f>SUM(J6)*(F14+G14)*(G4*100)+D14</f>
        <v>1045</v>
      </c>
      <c r="K14" s="38">
        <f aca="true" t="shared" si="3" ref="K14:K22">SUM(J14/D14)-1</f>
        <v>1.6124999999999998</v>
      </c>
      <c r="L14" s="45">
        <f>SUM(L6)*(F14+G14)*(G4*100)+D14</f>
        <v>1645.0000000000002</v>
      </c>
      <c r="M14" s="46">
        <f t="shared" si="2"/>
        <v>3.1125000000000007</v>
      </c>
      <c r="N14" s="103"/>
    </row>
    <row r="15" spans="1:14" ht="12.75">
      <c r="A15" s="99">
        <v>40148</v>
      </c>
      <c r="B15" s="23">
        <f>B7</f>
        <v>7.5</v>
      </c>
      <c r="C15" s="21" t="s">
        <v>42</v>
      </c>
      <c r="D15" s="3" t="e">
        <f>SUM(G4*100)*C15</f>
        <v>#VALUE!</v>
      </c>
      <c r="E15" s="88">
        <f>SUM(G1-B15)</f>
        <v>0.34999999999999964</v>
      </c>
      <c r="F15" s="19">
        <v>-0.056</v>
      </c>
      <c r="G15" s="20">
        <v>-0.026</v>
      </c>
      <c r="H15" s="56" t="e">
        <f>SUM(G2-G1)*(F15+G15)*(G4*100)+D15</f>
        <v>#VALUE!</v>
      </c>
      <c r="I15" s="51" t="e">
        <f t="shared" si="0"/>
        <v>#VALUE!</v>
      </c>
      <c r="J15" s="67" t="e">
        <f>SUM(J6)*(F15+G15)*(G4*100)+D15</f>
        <v>#VALUE!</v>
      </c>
      <c r="K15" s="39" t="e">
        <f t="shared" si="3"/>
        <v>#VALUE!</v>
      </c>
      <c r="L15" s="43" t="e">
        <f>SUM(L6)*(F15+G15)*(G4*100)+D15</f>
        <v>#VALUE!</v>
      </c>
      <c r="M15" s="44" t="e">
        <f t="shared" si="2"/>
        <v>#VALUE!</v>
      </c>
      <c r="N15" s="103"/>
    </row>
    <row r="16" spans="1:14" ht="12.75">
      <c r="A16" s="11"/>
      <c r="B16" s="23">
        <f>B8</f>
        <v>10</v>
      </c>
      <c r="C16" s="21">
        <v>2.52</v>
      </c>
      <c r="D16" s="3">
        <f>SUM(G4*100)*C16</f>
        <v>1260</v>
      </c>
      <c r="E16" s="88">
        <f>SUM(G1-B16)</f>
        <v>-2.1500000000000004</v>
      </c>
      <c r="F16" s="5">
        <v>0.76</v>
      </c>
      <c r="G16" s="5">
        <v>0.02</v>
      </c>
      <c r="H16" s="54">
        <f>SUM(G2-G1)*(F16+G16)*(G4*100)+D16</f>
        <v>4048.5000000000005</v>
      </c>
      <c r="I16" s="48">
        <f t="shared" si="0"/>
        <v>2.2130952380952387</v>
      </c>
      <c r="J16" s="67">
        <f>SUM(J6)*(F16+G16)*(G4*100)+D16</f>
        <v>2098.5</v>
      </c>
      <c r="K16" s="40">
        <f t="shared" si="3"/>
        <v>0.6654761904761906</v>
      </c>
      <c r="L16" s="43">
        <f>SUM(L6)*(F16+G16)*(G4*100)+D16</f>
        <v>2878.5</v>
      </c>
      <c r="M16" s="44">
        <f t="shared" si="2"/>
        <v>1.2845238095238094</v>
      </c>
      <c r="N16" s="103"/>
    </row>
    <row r="17" spans="1:14" ht="12.75">
      <c r="A17" s="13"/>
      <c r="B17" s="23">
        <f>B9</f>
        <v>12.5</v>
      </c>
      <c r="C17" s="21" t="s">
        <v>42</v>
      </c>
      <c r="D17" s="3" t="e">
        <f>SUM(G4*100)*C17</f>
        <v>#VALUE!</v>
      </c>
      <c r="E17" s="88">
        <f>SUM(G1-B17)</f>
        <v>-4.65</v>
      </c>
      <c r="F17" s="5">
        <v>-0.443</v>
      </c>
      <c r="G17" s="5">
        <v>-0.071</v>
      </c>
      <c r="H17" s="54" t="e">
        <f>SUM(G2-G1)*(F17+G17)*(G4*100)+D17</f>
        <v>#VALUE!</v>
      </c>
      <c r="I17" s="48" t="e">
        <f t="shared" si="0"/>
        <v>#VALUE!</v>
      </c>
      <c r="J17" s="67" t="e">
        <f>SUM(J6)*(F17+G17)*(G4*100)+D17</f>
        <v>#VALUE!</v>
      </c>
      <c r="K17" s="40" t="e">
        <f t="shared" si="3"/>
        <v>#VALUE!</v>
      </c>
      <c r="L17" s="43" t="e">
        <f>SUM(L6)*(F17+G17)*(G4*100)+D17</f>
        <v>#VALUE!</v>
      </c>
      <c r="M17" s="44" t="e">
        <f t="shared" si="2"/>
        <v>#VALUE!</v>
      </c>
      <c r="N17" s="103"/>
    </row>
    <row r="18" spans="1:14" ht="13.5" thickBot="1">
      <c r="A18" s="14"/>
      <c r="B18" s="24">
        <f>B10</f>
        <v>15</v>
      </c>
      <c r="C18" s="22">
        <v>1.48</v>
      </c>
      <c r="D18" s="7">
        <f>SUM(G4*100)*C18</f>
        <v>740</v>
      </c>
      <c r="E18" s="89">
        <f>SUM(G1-B18)</f>
        <v>-7.15</v>
      </c>
      <c r="F18" s="18">
        <v>0.68</v>
      </c>
      <c r="G18" s="6">
        <v>0.03</v>
      </c>
      <c r="H18" s="55">
        <f>SUM(G2-G1)*(F18+G18)*(G4*100)+D18</f>
        <v>3278.2500000000005</v>
      </c>
      <c r="I18" s="50">
        <f t="shared" si="0"/>
        <v>3.4300675675675683</v>
      </c>
      <c r="J18" s="68">
        <f>SUM(J6)*(F18+G18)*(G4*100)+D18</f>
        <v>1503.25</v>
      </c>
      <c r="K18" s="38">
        <f t="shared" si="3"/>
        <v>1.0314189189189191</v>
      </c>
      <c r="L18" s="45">
        <f>SUM(L6)*(F18+G18)*(G4*100)+D18</f>
        <v>2213.2500000000005</v>
      </c>
      <c r="M18" s="46">
        <f t="shared" si="2"/>
        <v>1.9908783783783788</v>
      </c>
      <c r="N18" s="103"/>
    </row>
    <row r="19" spans="1:14" ht="12.75">
      <c r="A19" s="72">
        <v>40188</v>
      </c>
      <c r="B19" s="23">
        <f>B7</f>
        <v>7.5</v>
      </c>
      <c r="C19" s="21">
        <v>3.65</v>
      </c>
      <c r="D19" s="3">
        <f>SUM(G4*100)*C19</f>
        <v>1825</v>
      </c>
      <c r="E19" s="88">
        <f>SUM(G1-B19)</f>
        <v>0.34999999999999964</v>
      </c>
      <c r="F19" s="5">
        <v>0.82</v>
      </c>
      <c r="G19" s="5">
        <v>0.02</v>
      </c>
      <c r="H19" s="56">
        <f>SUM(G2-G1)*(F19+G19)*(G4*100)+D19</f>
        <v>4828</v>
      </c>
      <c r="I19" s="51">
        <f t="shared" si="0"/>
        <v>1.6454794520547944</v>
      </c>
      <c r="J19" s="67">
        <f>SUM(J6)*(F19+G19)*(G4*100)+D19</f>
        <v>2728</v>
      </c>
      <c r="K19" s="41">
        <f t="shared" si="3"/>
        <v>0.49479452054794515</v>
      </c>
      <c r="L19" s="43">
        <f>SUM(L6)*(F19+G19)*(G4*100)+D19</f>
        <v>3568</v>
      </c>
      <c r="M19" s="44">
        <f t="shared" si="2"/>
        <v>0.955068493150685</v>
      </c>
      <c r="N19" s="103"/>
    </row>
    <row r="20" spans="1:14" ht="12.75">
      <c r="A20" s="12"/>
      <c r="B20" s="23">
        <f>B8</f>
        <v>10</v>
      </c>
      <c r="C20" s="21">
        <v>2.78</v>
      </c>
      <c r="D20" s="3">
        <f>SUM(G4*100)*C20</f>
        <v>1390</v>
      </c>
      <c r="E20" s="88">
        <f>SUM(G1-B20)</f>
        <v>-2.1500000000000004</v>
      </c>
      <c r="F20" s="5">
        <v>0.78</v>
      </c>
      <c r="G20" s="5">
        <v>0.02</v>
      </c>
      <c r="H20" s="54">
        <f>SUM(G2-G1)*(F20+G20)*(G4*100)+D20</f>
        <v>4250</v>
      </c>
      <c r="I20" s="48">
        <f t="shared" si="0"/>
        <v>2.0575539568345325</v>
      </c>
      <c r="J20" s="67">
        <f>SUM(J6)*(F20+G20)*(G4*100)+D20</f>
        <v>2250</v>
      </c>
      <c r="K20" s="40">
        <f t="shared" si="3"/>
        <v>0.618705035971223</v>
      </c>
      <c r="L20" s="43">
        <f>SUM(L6)*(F20+G20)*(G4*100)+D20</f>
        <v>3050</v>
      </c>
      <c r="M20" s="44">
        <f t="shared" si="2"/>
        <v>1.1942446043165469</v>
      </c>
      <c r="N20" s="103"/>
    </row>
    <row r="21" spans="1:14" ht="12.75">
      <c r="A21" s="13"/>
      <c r="B21" s="23">
        <f>B9</f>
        <v>12.5</v>
      </c>
      <c r="C21" s="21">
        <v>2.05</v>
      </c>
      <c r="D21" s="3">
        <f>SUM(G4*100)*C21</f>
        <v>1025</v>
      </c>
      <c r="E21" s="88">
        <f>SUM(G1-B21)</f>
        <v>-4.65</v>
      </c>
      <c r="F21" s="5">
        <v>0.74</v>
      </c>
      <c r="G21" s="5">
        <v>0.02</v>
      </c>
      <c r="H21" s="54">
        <f>SUM(G2-G1)*(F21+G21)*(G4*100)+D21</f>
        <v>3742</v>
      </c>
      <c r="I21" s="48">
        <f t="shared" si="0"/>
        <v>2.6507317073170733</v>
      </c>
      <c r="J21" s="67">
        <f>SUM(J6)*(F21+G21)*(G4*100)+D21</f>
        <v>1842</v>
      </c>
      <c r="K21" s="40">
        <f t="shared" si="3"/>
        <v>0.7970731707317074</v>
      </c>
      <c r="L21" s="43">
        <f>SUM(L6)*(F21+G21)*(G4*100)+D21</f>
        <v>2602</v>
      </c>
      <c r="M21" s="44">
        <f t="shared" si="2"/>
        <v>1.5385365853658537</v>
      </c>
      <c r="N21" s="103"/>
    </row>
    <row r="22" spans="1:14" ht="13.5" thickBot="1">
      <c r="A22" s="14"/>
      <c r="B22" s="24">
        <f>B10</f>
        <v>15</v>
      </c>
      <c r="C22" s="22">
        <v>1.73</v>
      </c>
      <c r="D22" s="7">
        <f>SUM(G4*100)*C22</f>
        <v>865</v>
      </c>
      <c r="E22" s="89">
        <f>SUM(G1-B22)</f>
        <v>-7.15</v>
      </c>
      <c r="F22" s="18">
        <v>0.7</v>
      </c>
      <c r="G22" s="6">
        <v>0.02</v>
      </c>
      <c r="H22" s="55">
        <f>SUM(G2-G1)*(F22+G22)*(G4*100)+D22</f>
        <v>3439</v>
      </c>
      <c r="I22" s="50">
        <f t="shared" si="0"/>
        <v>2.9757225433526013</v>
      </c>
      <c r="J22" s="68">
        <f>SUM(J6)*(F22+G22)*(G4*100)+D22</f>
        <v>1639</v>
      </c>
      <c r="K22" s="42">
        <f t="shared" si="3"/>
        <v>0.8947976878612718</v>
      </c>
      <c r="L22" s="45">
        <f>SUM(L6)*(F22+G22)*(G4*100)+D22</f>
        <v>2359</v>
      </c>
      <c r="M22" s="46">
        <f>SUM(L22/D22)-1</f>
        <v>1.7271676300578034</v>
      </c>
      <c r="N22" s="104"/>
    </row>
    <row r="23" spans="1:13" s="70" customFormat="1" ht="16.5" thickBot="1">
      <c r="A23" s="140" t="s">
        <v>52</v>
      </c>
      <c r="B23" s="141"/>
      <c r="C23" s="141"/>
      <c r="D23" s="141"/>
      <c r="E23" s="141"/>
      <c r="F23" s="141"/>
      <c r="G23" s="141"/>
      <c r="H23" s="141"/>
      <c r="I23" s="142"/>
      <c r="J23" s="142"/>
      <c r="K23" s="142"/>
      <c r="L23" s="142"/>
      <c r="M23" s="143"/>
    </row>
    <row r="24" spans="1:13" s="70" customFormat="1" ht="16.5" thickBot="1">
      <c r="A24" s="156" t="s">
        <v>56</v>
      </c>
      <c r="B24" s="157"/>
      <c r="C24" s="157"/>
      <c r="D24" s="157"/>
      <c r="E24" s="157"/>
      <c r="F24" s="157"/>
      <c r="G24" s="157"/>
      <c r="H24" s="158"/>
      <c r="I24" s="153" t="s">
        <v>51</v>
      </c>
      <c r="J24" s="154"/>
      <c r="K24" s="154"/>
      <c r="L24" s="154"/>
      <c r="M24" s="155"/>
    </row>
    <row r="25" spans="1:13" s="70" customFormat="1" ht="12.75">
      <c r="A25" s="146" t="s">
        <v>57</v>
      </c>
      <c r="B25" s="147"/>
      <c r="C25" s="147"/>
      <c r="D25" s="147"/>
      <c r="E25" s="147"/>
      <c r="F25" s="147"/>
      <c r="G25" s="147"/>
      <c r="H25" s="148"/>
      <c r="I25" s="70" t="s">
        <v>36</v>
      </c>
      <c r="J25" s="90"/>
      <c r="K25" s="86"/>
      <c r="L25" s="96">
        <v>5000</v>
      </c>
      <c r="M25" s="85"/>
    </row>
    <row r="26" spans="1:13" s="70" customFormat="1" ht="12.75">
      <c r="A26" s="146" t="s">
        <v>21</v>
      </c>
      <c r="B26" s="147"/>
      <c r="C26" s="147"/>
      <c r="D26" s="147"/>
      <c r="E26" s="147"/>
      <c r="F26" s="147"/>
      <c r="G26" s="147"/>
      <c r="H26" s="148"/>
      <c r="I26" s="70" t="s">
        <v>46</v>
      </c>
      <c r="K26" s="92"/>
      <c r="L26" s="203">
        <v>0.05</v>
      </c>
      <c r="M26" s="95" t="s">
        <v>44</v>
      </c>
    </row>
    <row r="27" spans="1:13" s="70" customFormat="1" ht="12.75">
      <c r="A27" s="146" t="s">
        <v>22</v>
      </c>
      <c r="B27" s="147"/>
      <c r="C27" s="147"/>
      <c r="D27" s="147"/>
      <c r="E27" s="147"/>
      <c r="F27" s="147"/>
      <c r="G27" s="147"/>
      <c r="H27" s="148"/>
      <c r="I27" s="91" t="s">
        <v>45</v>
      </c>
      <c r="K27" s="209"/>
      <c r="L27" s="203">
        <v>0.3</v>
      </c>
      <c r="M27" s="94">
        <v>1.65</v>
      </c>
    </row>
    <row r="28" spans="1:13" s="70" customFormat="1" ht="12.75">
      <c r="A28" s="146" t="s">
        <v>23</v>
      </c>
      <c r="B28" s="147"/>
      <c r="C28" s="147"/>
      <c r="D28" s="147"/>
      <c r="E28" s="147"/>
      <c r="F28" s="147"/>
      <c r="G28" s="147"/>
      <c r="H28" s="148"/>
      <c r="I28" s="91" t="s">
        <v>33</v>
      </c>
      <c r="L28" s="204">
        <f>SUM(L25*L26)</f>
        <v>250</v>
      </c>
      <c r="M28" s="190"/>
    </row>
    <row r="29" spans="1:13" s="70" customFormat="1" ht="12.75">
      <c r="A29" s="149" t="s">
        <v>32</v>
      </c>
      <c r="B29" s="147"/>
      <c r="C29" s="147"/>
      <c r="D29" s="147"/>
      <c r="E29" s="147"/>
      <c r="F29" s="147"/>
      <c r="G29" s="147"/>
      <c r="H29" s="148"/>
      <c r="I29" s="91" t="s">
        <v>34</v>
      </c>
      <c r="L29" s="205">
        <f>SUM(M27*L27)</f>
        <v>0.49499999999999994</v>
      </c>
      <c r="M29" s="189"/>
    </row>
    <row r="30" spans="1:13" s="71" customFormat="1" ht="13.5" thickBot="1">
      <c r="A30" s="150" t="s">
        <v>55</v>
      </c>
      <c r="B30" s="151"/>
      <c r="C30" s="151"/>
      <c r="D30" s="151"/>
      <c r="E30" s="151"/>
      <c r="F30" s="151"/>
      <c r="G30" s="151"/>
      <c r="H30" s="152"/>
      <c r="I30" s="93" t="s">
        <v>35</v>
      </c>
      <c r="M30" s="97">
        <f>SUM(L28/L29)/100</f>
        <v>5.050505050505051</v>
      </c>
    </row>
    <row r="31" spans="1:13" ht="15">
      <c r="A31" s="159" t="s">
        <v>60</v>
      </c>
      <c r="B31" s="166"/>
      <c r="C31" s="164" t="s">
        <v>0</v>
      </c>
      <c r="D31" s="160"/>
      <c r="E31" s="159" t="s">
        <v>62</v>
      </c>
      <c r="F31" s="161"/>
      <c r="G31" s="163" t="s">
        <v>61</v>
      </c>
      <c r="H31" s="162"/>
      <c r="I31" s="194"/>
      <c r="J31" s="198" t="s">
        <v>76</v>
      </c>
      <c r="K31" s="199"/>
      <c r="L31" s="206">
        <f>SUM(M27*M30*100)</f>
        <v>833.3333333333334</v>
      </c>
      <c r="M31" s="195"/>
    </row>
    <row r="32" spans="1:13" ht="12.75">
      <c r="A32" s="172" t="s">
        <v>63</v>
      </c>
      <c r="B32" s="167"/>
      <c r="C32" s="170" t="s">
        <v>64</v>
      </c>
      <c r="D32" s="165"/>
      <c r="E32" s="181" t="s">
        <v>70</v>
      </c>
      <c r="F32" s="179"/>
      <c r="G32" s="176">
        <v>0.2</v>
      </c>
      <c r="H32" s="177"/>
      <c r="I32" s="192"/>
      <c r="J32" s="198" t="s">
        <v>77</v>
      </c>
      <c r="K32" s="199"/>
      <c r="L32" s="207"/>
      <c r="M32" s="196"/>
    </row>
    <row r="33" spans="1:13" ht="12.75">
      <c r="A33" s="172" t="s">
        <v>65</v>
      </c>
      <c r="B33" s="167"/>
      <c r="C33" s="171" t="s">
        <v>66</v>
      </c>
      <c r="D33" s="165"/>
      <c r="E33" s="183" t="s">
        <v>71</v>
      </c>
      <c r="F33" s="179"/>
      <c r="G33" s="176">
        <v>0.4</v>
      </c>
      <c r="H33" s="177"/>
      <c r="I33" s="194"/>
      <c r="J33" s="198" t="s">
        <v>78</v>
      </c>
      <c r="K33" s="200"/>
      <c r="L33" s="207"/>
      <c r="M33" s="196"/>
    </row>
    <row r="34" spans="1:13" ht="13.5" thickBot="1">
      <c r="A34" s="172" t="s">
        <v>67</v>
      </c>
      <c r="B34" s="167"/>
      <c r="C34" s="171" t="s">
        <v>68</v>
      </c>
      <c r="D34" s="165"/>
      <c r="E34" s="168" t="s">
        <v>72</v>
      </c>
      <c r="F34" s="180"/>
      <c r="G34" s="176">
        <v>0.5</v>
      </c>
      <c r="H34" s="177"/>
      <c r="I34" s="192"/>
      <c r="J34" s="202" t="s">
        <v>79</v>
      </c>
      <c r="K34" s="201"/>
      <c r="L34" s="208"/>
      <c r="M34" s="196"/>
    </row>
    <row r="35" spans="1:13" ht="13.5" thickBot="1">
      <c r="A35" s="173" t="s">
        <v>69</v>
      </c>
      <c r="B35" s="169"/>
      <c r="C35" s="174" t="s">
        <v>75</v>
      </c>
      <c r="D35" s="165"/>
      <c r="E35" s="168" t="s">
        <v>73</v>
      </c>
      <c r="F35" s="179"/>
      <c r="G35" s="186">
        <v>0.8</v>
      </c>
      <c r="H35" s="182"/>
      <c r="I35" s="192"/>
      <c r="J35" s="193"/>
      <c r="K35" s="193"/>
      <c r="L35" s="193"/>
      <c r="M35" s="196"/>
    </row>
    <row r="36" spans="1:13" ht="13.5" thickBot="1">
      <c r="A36" s="188"/>
      <c r="B36" s="187"/>
      <c r="C36" s="187"/>
      <c r="D36" s="106"/>
      <c r="E36" s="184" t="s">
        <v>74</v>
      </c>
      <c r="F36" s="175"/>
      <c r="G36" s="185">
        <v>1</v>
      </c>
      <c r="H36" s="178"/>
      <c r="I36" s="191"/>
      <c r="J36" s="105"/>
      <c r="K36" s="105"/>
      <c r="L36" s="105"/>
      <c r="M36" s="197"/>
    </row>
    <row r="37" spans="1:13" ht="16.5" thickBot="1">
      <c r="A37" s="113" t="s">
        <v>50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5"/>
    </row>
    <row r="38" spans="1:13" ht="12.75" customHeight="1">
      <c r="A38" s="210" t="s">
        <v>43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2"/>
    </row>
    <row r="39" spans="1:13" ht="12.75">
      <c r="A39" s="116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4"/>
    </row>
    <row r="40" spans="1:13" ht="12.75">
      <c r="A40" s="116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4"/>
    </row>
    <row r="41" spans="1:13" ht="12.75">
      <c r="A41" s="116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4"/>
    </row>
    <row r="42" spans="1:13" ht="12.75">
      <c r="A42" s="116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4"/>
    </row>
    <row r="43" spans="1:13" ht="12.75">
      <c r="A43" s="116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4"/>
    </row>
    <row r="44" spans="1:13" ht="12.75">
      <c r="A44" s="116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4"/>
    </row>
    <row r="45" spans="1:13" ht="12.75">
      <c r="A45" s="116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4"/>
    </row>
    <row r="46" spans="1:13" ht="12.75">
      <c r="A46" s="116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4"/>
    </row>
    <row r="47" spans="1:13" ht="12.75">
      <c r="A47" s="116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4"/>
    </row>
    <row r="48" spans="1:13" ht="13.5" thickBot="1">
      <c r="A48" s="215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7"/>
    </row>
  </sheetData>
  <sheetProtection sheet="1" objects="1" scenarios="1" selectLockedCells="1"/>
  <mergeCells count="25">
    <mergeCell ref="A38:M48"/>
    <mergeCell ref="A30:H30"/>
    <mergeCell ref="I24:M24"/>
    <mergeCell ref="A24:H24"/>
    <mergeCell ref="A25:H25"/>
    <mergeCell ref="A26:H26"/>
    <mergeCell ref="A27:H27"/>
    <mergeCell ref="A23:M23"/>
    <mergeCell ref="A4:B4"/>
    <mergeCell ref="A28:H28"/>
    <mergeCell ref="A29:H29"/>
    <mergeCell ref="H1:J1"/>
    <mergeCell ref="H2:J2"/>
    <mergeCell ref="L1:M1"/>
    <mergeCell ref="L6:M6"/>
    <mergeCell ref="J6:K6"/>
    <mergeCell ref="A37:M37"/>
    <mergeCell ref="A1:B1"/>
    <mergeCell ref="F5:F6"/>
    <mergeCell ref="G5:G6"/>
    <mergeCell ref="A3:B3"/>
    <mergeCell ref="B2:D2"/>
    <mergeCell ref="E4:F4"/>
    <mergeCell ref="E1:F1"/>
    <mergeCell ref="E3:F3"/>
  </mergeCell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TERRY TIGH</cp:lastModifiedBy>
  <dcterms:created xsi:type="dcterms:W3CDTF">1996-10-14T23:33:28Z</dcterms:created>
  <dcterms:modified xsi:type="dcterms:W3CDTF">2009-05-18T06:58:54Z</dcterms:modified>
  <cp:category/>
  <cp:version/>
  <cp:contentType/>
  <cp:contentStatus/>
</cp:coreProperties>
</file>